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945b69ec0f807708402b1c2aab4c134e0a2d042a/49008056514/48defcd9-3fb2-415c-a854-ea8ef7ff4902/"/>
    </mc:Choice>
  </mc:AlternateContent>
  <xr:revisionPtr revIDLastSave="0" documentId="13_ncr:1_{81473240-420C-4E7F-90E1-1D8362359CD3}" xr6:coauthVersionLast="36" xr6:coauthVersionMax="36" xr10:uidLastSave="{00000000-0000-0000-0000-000000000000}"/>
  <bookViews>
    <workbookView xWindow="1545" yWindow="1545" windowWidth="14445" windowHeight="10785" xr2:uid="{00000000-000D-0000-FFFF-FFFF00000000}"/>
  </bookViews>
  <sheets>
    <sheet name="VORM2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7" l="1"/>
  <c r="O11" i="7"/>
  <c r="N12" i="7"/>
  <c r="N11" i="7"/>
  <c r="L12" i="7"/>
  <c r="L11" i="7"/>
  <c r="K12" i="7"/>
  <c r="J12" i="7"/>
  <c r="J11" i="7"/>
  <c r="F37" i="7"/>
  <c r="C37" i="7"/>
  <c r="E37" i="7" s="1"/>
  <c r="E19" i="7"/>
  <c r="E20" i="7"/>
  <c r="G20" i="7" s="1"/>
  <c r="E21" i="7"/>
  <c r="E18" i="7"/>
  <c r="G18" i="7" s="1"/>
  <c r="E32" i="7"/>
  <c r="D31" i="7"/>
  <c r="F31" i="7"/>
  <c r="C31" i="7"/>
  <c r="D17" i="7"/>
  <c r="F17" i="7"/>
  <c r="C17" i="7"/>
  <c r="D28" i="7"/>
  <c r="D12" i="7" s="1"/>
  <c r="F28" i="7"/>
  <c r="F12" i="7" s="1"/>
  <c r="H28" i="7"/>
  <c r="H12" i="7" s="1"/>
  <c r="C28" i="7"/>
  <c r="C12" i="7" s="1"/>
  <c r="G19" i="7"/>
  <c r="G21" i="7"/>
  <c r="C16" i="7" l="1"/>
  <c r="D16" i="7"/>
  <c r="D11" i="7"/>
  <c r="C11" i="7"/>
  <c r="F16" i="7"/>
  <c r="F11" i="7"/>
  <c r="E27" i="7" l="1"/>
  <c r="G27" i="7" s="1"/>
  <c r="E26" i="7"/>
  <c r="G26" i="7" s="1"/>
  <c r="E25" i="7"/>
  <c r="G25" i="7" s="1"/>
  <c r="E24" i="7"/>
  <c r="G24" i="7" s="1"/>
  <c r="E23" i="7"/>
  <c r="G23" i="7" s="1"/>
  <c r="E29" i="7"/>
  <c r="E22" i="7"/>
  <c r="E36" i="7"/>
  <c r="G36" i="7" s="1"/>
  <c r="E35" i="7"/>
  <c r="G35" i="7" s="1"/>
  <c r="E34" i="7"/>
  <c r="G34" i="7" s="1"/>
  <c r="E28" i="7" l="1"/>
  <c r="G29" i="7"/>
  <c r="G28" i="7" s="1"/>
  <c r="G22" i="7"/>
  <c r="G17" i="7" s="1"/>
  <c r="E17" i="7"/>
  <c r="E33" i="7"/>
  <c r="E16" i="7" l="1"/>
  <c r="G16" i="7"/>
  <c r="G33" i="7"/>
  <c r="E31" i="7"/>
  <c r="J16" i="7" l="1"/>
  <c r="L16" i="7"/>
  <c r="N16" i="7"/>
  <c r="O16" i="7"/>
  <c r="O30" i="7"/>
  <c r="N30" i="7"/>
  <c r="L30" i="7"/>
  <c r="J30" i="7"/>
  <c r="G37" i="7" l="1"/>
  <c r="E11" i="7"/>
  <c r="D30" i="7"/>
  <c r="K31" i="7" l="1"/>
  <c r="K30" i="7" s="1"/>
  <c r="K18" i="7" l="1"/>
  <c r="K17" i="7" s="1"/>
  <c r="K11" i="7" s="1"/>
  <c r="F30" i="7"/>
  <c r="G32" i="7"/>
  <c r="C30" i="7"/>
  <c r="H32" i="7" l="1"/>
  <c r="H31" i="7" s="1"/>
  <c r="G31" i="7"/>
  <c r="G11" i="7" s="1"/>
  <c r="K16" i="7"/>
  <c r="H30" i="7" l="1"/>
  <c r="G30" i="7"/>
  <c r="E30" i="7"/>
  <c r="H19" i="7"/>
  <c r="H17" i="7" s="1"/>
  <c r="H11" i="7" s="1"/>
  <c r="H16" i="7" l="1"/>
  <c r="E38" i="7"/>
  <c r="G38" i="7" l="1"/>
  <c r="G12" i="7" s="1"/>
  <c r="E12" i="7"/>
</calcChain>
</file>

<file path=xl/sharedStrings.xml><?xml version="1.0" encoding="utf-8"?>
<sst xmlns="http://schemas.openxmlformats.org/spreadsheetml/2006/main" count="74" uniqueCount="68">
  <si>
    <t>Lõplik eelarve, va üle toodud</t>
  </si>
  <si>
    <t>Lõplik eelarve</t>
  </si>
  <si>
    <t>Kasutamata eelarve jääk</t>
  </si>
  <si>
    <t>(1)</t>
  </si>
  <si>
    <t>(2)</t>
  </si>
  <si>
    <t>(3)=(1)+(2)</t>
  </si>
  <si>
    <t>(4)</t>
  </si>
  <si>
    <t>KULUD</t>
  </si>
  <si>
    <t>INVESTEERINGUD</t>
  </si>
  <si>
    <t>FINANTSEERIMISTEHINGUD</t>
  </si>
  <si>
    <t>Kulud</t>
  </si>
  <si>
    <t>Investeeringud</t>
  </si>
  <si>
    <t>(5)=(3)-(4)</t>
  </si>
  <si>
    <t>a) veeru (6) lahtris summa ei tohi olla suurem kui veerus (1) lahtris summast tingimusel, et veeru (1) lahtris ei ole null;</t>
  </si>
  <si>
    <t>c) kui veeru (1) lahtris on null, siis veeru (6) lahtris peab olema samuti null;</t>
  </si>
  <si>
    <t>d) OR objekti puhul veeru (6) lahtri summa võrdub veeru (5) lahtri summaga, kui valitsuse korralduses ei ole seatud eelarve kasutamisele tähtaega. Viimasel juhul lähtutakse tähtajast.</t>
  </si>
  <si>
    <t>Üle toodud 2020. aastast</t>
  </si>
  <si>
    <t>(7)=(8)+(9)</t>
  </si>
  <si>
    <t>Reservi tagastatud</t>
  </si>
  <si>
    <t xml:space="preserve">Korralise käskkirjaga reservi tagastatud (käesoleva käskkirjaga) </t>
  </si>
  <si>
    <t>(10)</t>
  </si>
  <si>
    <t>(11)</t>
  </si>
  <si>
    <t>Tegevuspõhise eelarve korral</t>
  </si>
  <si>
    <t>(8)</t>
  </si>
  <si>
    <t>(6)</t>
  </si>
  <si>
    <r>
      <t>(6) veerg</t>
    </r>
    <r>
      <rPr>
        <sz val="9"/>
        <color theme="1"/>
        <rFont val="Times New Roman"/>
        <family val="1"/>
        <charset val="186"/>
      </rPr>
      <t xml:space="preserve"> leitakse veerust (5) järgmiste tingimustega (kõik summad absoluutväärtuses):</t>
    </r>
  </si>
  <si>
    <r>
      <t xml:space="preserve">2021. aasta riigieelarve ja riigi 2021. aasta lisaeelarve piirmääraga vahendite (liigid 20, 33) kasutamata eelarve ülekandmine ja reservi tagastamine </t>
    </r>
    <r>
      <rPr>
        <sz val="14"/>
        <color theme="1"/>
        <rFont val="Times New Roman"/>
        <family val="1"/>
        <charset val="186"/>
      </rPr>
      <t>(eurodes)</t>
    </r>
  </si>
  <si>
    <t>(9)</t>
  </si>
  <si>
    <t xml:space="preserve">INVESTEERINGUD </t>
  </si>
  <si>
    <t xml:space="preserve">2021. aasta riigieelarve jäägid (lähteandmed) </t>
  </si>
  <si>
    <t>Eelarvejääkide 2022. aastasse üle kandmine</t>
  </si>
  <si>
    <t>Erakorralise käskkirjaga reservi tagastatud (käskkirja nr xx alusel)</t>
  </si>
  <si>
    <t>2022. aastasse võimalik üle kanda</t>
  </si>
  <si>
    <t>sh erakorraliselt (käskkirja nr xx alusel)</t>
  </si>
  <si>
    <t>2022. aastasse ülekantud (koond)</t>
  </si>
  <si>
    <t>sh korraliselt (käesoleva käskkirjaga)</t>
  </si>
  <si>
    <r>
      <rPr>
        <b/>
        <sz val="9"/>
        <rFont val="Times New Roman"/>
        <family val="1"/>
        <charset val="186"/>
      </rPr>
      <t>(9)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</si>
  <si>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(8)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</si>
  <si>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Tervikliku ülevaate saamiseks sisaldab vorm infot jääkide kohta, mida üle ei viida.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</si>
  <si>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eelarvejääkide ülekandmiste kohta.</t>
    </r>
  </si>
  <si>
    <t xml:space="preserve">g) kui veerg (2) on suurem kui veerg (4) ja veerg (5) on suurem kui veerg (1), siis veerg (6) võrdub veerg (1). </t>
  </si>
  <si>
    <t>b) kui veeru (6) lahtri summa on suurem kui veeru (1) lahtris summa, siis veeru (6) lahtris summa võrdub veeru (1) lahtris oleva summaga;</t>
  </si>
  <si>
    <t>e) kui eelarve objekt on "SE000028" siis võimalikuks ülekandmise summaks on null (0);</t>
  </si>
  <si>
    <t>f) kui veerg (4) on suurem kui veerg (2), siis võimalikuks ülekandmise summaks on veerg (5);</t>
  </si>
  <si>
    <t xml:space="preserve">Jagu 3. JUSTIITSMINISTEERIUMI valitsemisala </t>
  </si>
  <si>
    <t>Tulemusvaldkond: Õigusriik</t>
  </si>
  <si>
    <t>Programm: Usaldusväärne ja tulemuslik õigusruum</t>
  </si>
  <si>
    <t>VR030469 (C-hepatiidi ravimid) https://www.riigiteataja.ee/akt/331122021005#</t>
  </si>
  <si>
    <t>SR030105 (RIK IT püsikuludeks) https://adr.rik.ee/ram/dokument/9823234</t>
  </si>
  <si>
    <t xml:space="preserve">VR </t>
  </si>
  <si>
    <t xml:space="preserve">SR </t>
  </si>
  <si>
    <t>VR030249 (Komp. tomograafi ja võrdlussüst soetus) https://www.riigiteataja.ee/akt/308072020001</t>
  </si>
  <si>
    <t>VR030437 (C-hepatiidi ravimid kinnipeetavatele) https://www.riigiteataja.ee/akt/315122020005</t>
  </si>
  <si>
    <t>VR030307 (ELA USA Inc ja EV kohtuvaidluse kulud) https://www.riigiteataja.ee/akt/315092020003</t>
  </si>
  <si>
    <t>VR030082 (Õigusabi kuludeks) https://www.riigiteataja.ee/akt/324032020002</t>
  </si>
  <si>
    <t>SR030015 (RIK IT-projektidele) https://adr.rik.ee/ram/dokument/7013370</t>
  </si>
  <si>
    <t>SR030016 (Eesti põhiseaduse 100. aastapäeva tähistamine) https://adr.rik.ee/ram/dokument/7013459</t>
  </si>
  <si>
    <t>SR030098 (IT-püsikulude puudujäägi katteks) https://adr.rik.ee/ram/dokument/7312081</t>
  </si>
  <si>
    <t>Täitmine 2021*</t>
  </si>
  <si>
    <t>* Täitmine seisuga 05.04.2022</t>
  </si>
  <si>
    <t>VR030265 (Tervishoiutöötajate palgakulu kate) https://www.riigiteataja.ee/akt/323072021001</t>
  </si>
  <si>
    <t>VR030462 (KRAPS palgakulu kate) https://www.riigiteataja.ee/akt/328122021024</t>
  </si>
  <si>
    <t xml:space="preserve">SR030111 (C-hepatiidi ravimid) https://adr.rik.ee/ram/dokument/10851379 </t>
  </si>
  <si>
    <t>Lisa 10</t>
  </si>
  <si>
    <t>2022. a käskkirja nr</t>
  </si>
  <si>
    <t>VR030404 (Tühja kasseti tasu kokkulepe) https://www.riigiteataja.ee/akt/330112021008</t>
  </si>
  <si>
    <t>VR030306 (ELA USA Inc ja EV kohtuvaidluse kulud) https://www.riigiteataja.ee/akt/331082021001</t>
  </si>
  <si>
    <t>VR030053 (ELA USA Inc ja EV kohtuvaidlus) https://www.riigiteataja.ee/akt/318022020001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</si>
</sst>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indexed="8"/>
      <name val="Calibri"/>
      <family val="2"/>
      <scheme val="minor"/>
    </font>
    <font>
      <b/>
      <sz val="8"/>
      <color rgb="FFFF0000"/>
      <name val="Calibri"/>
      <family val="2"/>
      <charset val="186"/>
      <scheme val="minor"/>
    </font>
    <font>
      <i/>
      <sz val="8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9"/>
      <color rgb="FFFF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13" fillId="0" borderId="0"/>
    <xf numFmtId="0" fontId="1" fillId="0" borderId="0"/>
  </cellStyleXfs>
  <cellXfs count="106">
    <xf numFmtId="0" fontId="0" fillId="0" borderId="0" xfId="0"/>
    <xf numFmtId="0" fontId="6" fillId="0" borderId="0" xfId="0" applyFont="1" applyAlignment="1">
      <alignment horizontal="left" vertical="top"/>
    </xf>
    <xf numFmtId="0" fontId="2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 vertical="top" indent="2"/>
    </xf>
    <xf numFmtId="3" fontId="7" fillId="9" borderId="0" xfId="0" applyNumberFormat="1" applyFont="1" applyFill="1"/>
    <xf numFmtId="0" fontId="7" fillId="9" borderId="0" xfId="0" applyFont="1" applyFill="1"/>
    <xf numFmtId="3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8" borderId="2" xfId="1" applyNumberFormat="1" applyFont="1" applyFill="1" applyBorder="1" applyAlignment="1" applyProtection="1">
      <alignment horizontal="center" vertical="center" wrapText="1"/>
      <protection locked="0"/>
    </xf>
    <xf numFmtId="3" fontId="12" fillId="8" borderId="1" xfId="1" applyNumberFormat="1" applyFont="1" applyFill="1" applyBorder="1" applyAlignment="1" applyProtection="1">
      <alignment horizontal="center" vertical="center" wrapText="1"/>
      <protection locked="0"/>
    </xf>
    <xf numFmtId="3" fontId="12" fillId="8" borderId="3" xfId="1" applyNumberFormat="1" applyFont="1" applyFill="1" applyBorder="1" applyAlignment="1" applyProtection="1">
      <alignment horizontal="center" vertical="center" wrapText="1"/>
      <protection locked="0"/>
    </xf>
    <xf numFmtId="3" fontId="12" fillId="10" borderId="2" xfId="1" applyNumberFormat="1" applyFont="1" applyFill="1" applyBorder="1" applyAlignment="1" applyProtection="1">
      <alignment horizontal="center" vertical="center" wrapText="1"/>
      <protection locked="0"/>
    </xf>
    <xf numFmtId="3" fontId="12" fillId="1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9" borderId="1" xfId="0" quotePrefix="1" applyFont="1" applyFill="1" applyBorder="1" applyAlignment="1">
      <alignment horizontal="center" vertical="center"/>
    </xf>
    <xf numFmtId="0" fontId="4" fillId="9" borderId="3" xfId="0" quotePrefix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top"/>
    </xf>
    <xf numFmtId="3" fontId="6" fillId="6" borderId="1" xfId="0" applyNumberFormat="1" applyFont="1" applyFill="1" applyBorder="1" applyAlignment="1">
      <alignment horizontal="right" vertical="top"/>
    </xf>
    <xf numFmtId="3" fontId="6" fillId="6" borderId="3" xfId="0" applyNumberFormat="1" applyFont="1" applyFill="1" applyBorder="1" applyAlignment="1">
      <alignment horizontal="right" vertical="top"/>
    </xf>
    <xf numFmtId="3" fontId="4" fillId="0" borderId="1" xfId="0" applyNumberFormat="1" applyFont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/>
    </xf>
    <xf numFmtId="4" fontId="10" fillId="3" borderId="2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3" borderId="3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left" indent="2"/>
    </xf>
    <xf numFmtId="3" fontId="8" fillId="3" borderId="1" xfId="0" applyNumberFormat="1" applyFont="1" applyFill="1" applyBorder="1" applyAlignment="1">
      <alignment horizontal="right"/>
    </xf>
    <xf numFmtId="3" fontId="8" fillId="3" borderId="2" xfId="0" applyNumberFormat="1" applyFont="1" applyFill="1" applyBorder="1" applyAlignment="1">
      <alignment horizontal="right"/>
    </xf>
    <xf numFmtId="3" fontId="6" fillId="6" borderId="2" xfId="0" applyNumberFormat="1" applyFont="1" applyFill="1" applyBorder="1" applyAlignment="1">
      <alignment horizontal="right" vertical="top"/>
    </xf>
    <xf numFmtId="0" fontId="10" fillId="0" borderId="0" xfId="0" applyFont="1" applyAlignment="1">
      <alignment vertical="top"/>
    </xf>
    <xf numFmtId="3" fontId="10" fillId="3" borderId="2" xfId="0" applyNumberFormat="1" applyFont="1" applyFill="1" applyBorder="1" applyAlignment="1">
      <alignment horizontal="right"/>
    </xf>
    <xf numFmtId="3" fontId="4" fillId="3" borderId="2" xfId="0" applyNumberFormat="1" applyFont="1" applyFill="1" applyBorder="1" applyAlignment="1">
      <alignment horizontal="right"/>
    </xf>
    <xf numFmtId="0" fontId="14" fillId="0" borderId="0" xfId="0" applyFont="1" applyAlignment="1">
      <alignment vertical="top"/>
    </xf>
    <xf numFmtId="3" fontId="4" fillId="3" borderId="1" xfId="0" applyNumberFormat="1" applyFont="1" applyFill="1" applyBorder="1" applyAlignment="1">
      <alignment horizontal="right"/>
    </xf>
    <xf numFmtId="0" fontId="8" fillId="10" borderId="18" xfId="0" applyFont="1" applyFill="1" applyBorder="1" applyAlignment="1">
      <alignment vertical="top"/>
    </xf>
    <xf numFmtId="0" fontId="8" fillId="10" borderId="19" xfId="0" applyFont="1" applyFill="1" applyBorder="1" applyAlignment="1">
      <alignment vertical="top"/>
    </xf>
    <xf numFmtId="49" fontId="4" fillId="9" borderId="17" xfId="0" quotePrefix="1" applyNumberFormat="1" applyFont="1" applyFill="1" applyBorder="1" applyAlignment="1">
      <alignment horizontal="center" vertical="center"/>
    </xf>
    <xf numFmtId="49" fontId="4" fillId="9" borderId="21" xfId="0" quotePrefix="1" applyNumberFormat="1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vertical="top"/>
    </xf>
    <xf numFmtId="0" fontId="6" fillId="8" borderId="15" xfId="0" applyFont="1" applyFill="1" applyBorder="1"/>
    <xf numFmtId="3" fontId="6" fillId="11" borderId="12" xfId="0" applyNumberFormat="1" applyFont="1" applyFill="1" applyBorder="1"/>
    <xf numFmtId="0" fontId="6" fillId="10" borderId="22" xfId="0" applyFont="1" applyFill="1" applyBorder="1"/>
    <xf numFmtId="0" fontId="6" fillId="10" borderId="16" xfId="0" applyFont="1" applyFill="1" applyBorder="1"/>
    <xf numFmtId="0" fontId="6" fillId="7" borderId="7" xfId="0" applyFont="1" applyFill="1" applyBorder="1"/>
    <xf numFmtId="0" fontId="6" fillId="7" borderId="20" xfId="0" applyFont="1" applyFill="1" applyBorder="1"/>
    <xf numFmtId="0" fontId="9" fillId="0" borderId="0" xfId="0" applyFont="1" applyAlignment="1">
      <alignment vertical="center"/>
    </xf>
    <xf numFmtId="3" fontId="7" fillId="9" borderId="0" xfId="0" applyNumberFormat="1" applyFont="1" applyFill="1" applyAlignment="1">
      <alignment vertical="center"/>
    </xf>
    <xf numFmtId="0" fontId="7" fillId="9" borderId="0" xfId="0" applyFont="1" applyFill="1" applyAlignment="1">
      <alignment vertical="center"/>
    </xf>
    <xf numFmtId="0" fontId="4" fillId="9" borderId="2" xfId="0" applyFont="1" applyFill="1" applyBorder="1" applyAlignment="1">
      <alignment vertical="center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9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top"/>
    </xf>
    <xf numFmtId="3" fontId="8" fillId="3" borderId="11" xfId="0" applyNumberFormat="1" applyFont="1" applyFill="1" applyBorder="1" applyAlignment="1">
      <alignment horizontal="right"/>
    </xf>
    <xf numFmtId="3" fontId="16" fillId="9" borderId="0" xfId="0" applyNumberFormat="1" applyFont="1" applyFill="1"/>
    <xf numFmtId="4" fontId="8" fillId="3" borderId="3" xfId="0" applyNumberFormat="1" applyFont="1" applyFill="1" applyBorder="1" applyAlignment="1">
      <alignment horizontal="right"/>
    </xf>
    <xf numFmtId="4" fontId="8" fillId="3" borderId="2" xfId="0" applyNumberFormat="1" applyFont="1" applyFill="1" applyBorder="1" applyAlignment="1">
      <alignment horizontal="right"/>
    </xf>
    <xf numFmtId="0" fontId="16" fillId="0" borderId="0" xfId="0" applyFont="1" applyAlignment="1">
      <alignment vertical="top"/>
    </xf>
    <xf numFmtId="0" fontId="7" fillId="0" borderId="0" xfId="0" applyFont="1" applyFill="1" applyBorder="1" applyAlignment="1">
      <alignment vertical="top"/>
    </xf>
    <xf numFmtId="3" fontId="8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vertical="center"/>
    </xf>
    <xf numFmtId="3" fontId="7" fillId="0" borderId="0" xfId="0" applyNumberFormat="1" applyFont="1" applyAlignment="1">
      <alignment vertical="top"/>
    </xf>
    <xf numFmtId="0" fontId="8" fillId="0" borderId="2" xfId="0" applyFont="1" applyBorder="1" applyAlignment="1"/>
    <xf numFmtId="3" fontId="10" fillId="0" borderId="1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left" indent="1"/>
    </xf>
    <xf numFmtId="0" fontId="4" fillId="0" borderId="2" xfId="0" applyFont="1" applyBorder="1" applyAlignment="1">
      <alignment horizontal="left" indent="1"/>
    </xf>
    <xf numFmtId="0" fontId="10" fillId="0" borderId="2" xfId="0" applyFont="1" applyFill="1" applyBorder="1" applyAlignment="1">
      <alignment horizontal="left" indent="2"/>
    </xf>
    <xf numFmtId="0" fontId="8" fillId="8" borderId="7" xfId="0" applyFont="1" applyFill="1" applyBorder="1" applyAlignment="1">
      <alignment horizontal="left" vertical="top"/>
    </xf>
    <xf numFmtId="0" fontId="8" fillId="8" borderId="20" xfId="0" applyFont="1" applyFill="1" applyBorder="1" applyAlignment="1">
      <alignment vertical="top"/>
    </xf>
    <xf numFmtId="0" fontId="6" fillId="8" borderId="22" xfId="0" applyFont="1" applyFill="1" applyBorder="1"/>
    <xf numFmtId="0" fontId="6" fillId="8" borderId="16" xfId="0" applyFont="1" applyFill="1" applyBorder="1"/>
    <xf numFmtId="3" fontId="6" fillId="11" borderId="7" xfId="0" applyNumberFormat="1" applyFont="1" applyFill="1" applyBorder="1"/>
    <xf numFmtId="3" fontId="6" fillId="11" borderId="20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8" fillId="3" borderId="5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right"/>
    </xf>
    <xf numFmtId="4" fontId="8" fillId="3" borderId="11" xfId="0" applyNumberFormat="1" applyFont="1" applyFill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0" fontId="8" fillId="0" borderId="4" xfId="0" applyFont="1" applyBorder="1" applyAlignment="1"/>
    <xf numFmtId="3" fontId="8" fillId="0" borderId="5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7" fillId="0" borderId="0" xfId="0" applyFont="1" applyAlignment="1">
      <alignment horizontal="right" vertical="top"/>
    </xf>
    <xf numFmtId="0" fontId="10" fillId="0" borderId="2" xfId="4" applyFont="1" applyFill="1" applyBorder="1" applyAlignment="1">
      <alignment horizontal="left" indent="2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3" fontId="6" fillId="10" borderId="6" xfId="0" applyNumberFormat="1" applyFont="1" applyFill="1" applyBorder="1" applyAlignment="1">
      <alignment horizontal="center"/>
    </xf>
    <xf numFmtId="3" fontId="6" fillId="10" borderId="14" xfId="0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3" fontId="6" fillId="4" borderId="2" xfId="0" applyNumberFormat="1" applyFont="1" applyFill="1" applyBorder="1" applyAlignment="1">
      <alignment horizontal="left"/>
    </xf>
    <xf numFmtId="3" fontId="6" fillId="4" borderId="1" xfId="0" applyNumberFormat="1" applyFont="1" applyFill="1" applyBorder="1" applyAlignment="1">
      <alignment horizontal="left"/>
    </xf>
    <xf numFmtId="3" fontId="6" fillId="4" borderId="3" xfId="0" applyNumberFormat="1" applyFont="1" applyFill="1" applyBorder="1" applyAlignment="1">
      <alignment horizontal="left"/>
    </xf>
    <xf numFmtId="3" fontId="6" fillId="8" borderId="6" xfId="0" applyNumberFormat="1" applyFont="1" applyFill="1" applyBorder="1" applyAlignment="1">
      <alignment horizontal="center"/>
    </xf>
    <xf numFmtId="3" fontId="6" fillId="8" borderId="13" xfId="0" applyNumberFormat="1" applyFont="1" applyFill="1" applyBorder="1" applyAlignment="1">
      <alignment horizontal="center"/>
    </xf>
    <xf numFmtId="3" fontId="6" fillId="8" borderId="14" xfId="0" applyNumberFormat="1" applyFont="1" applyFill="1" applyBorder="1" applyAlignment="1">
      <alignment horizontal="center"/>
    </xf>
    <xf numFmtId="0" fontId="6" fillId="2" borderId="6" xfId="0" applyFont="1" applyFill="1" applyBorder="1" applyAlignment="1" applyProtection="1">
      <alignment horizontal="left" vertical="top"/>
    </xf>
    <xf numFmtId="0" fontId="6" fillId="2" borderId="13" xfId="0" applyFont="1" applyFill="1" applyBorder="1" applyAlignment="1" applyProtection="1">
      <alignment horizontal="left" vertical="top"/>
    </xf>
    <xf numFmtId="0" fontId="6" fillId="2" borderId="14" xfId="0" applyFont="1" applyFill="1" applyBorder="1" applyAlignment="1" applyProtection="1">
      <alignment horizontal="left" vertical="top"/>
    </xf>
  </cellXfs>
  <cellStyles count="5">
    <cellStyle name="Normaallaad" xfId="0" builtinId="0"/>
    <cellStyle name="Normaallaad 2" xfId="3" xr:uid="{2D5747CA-EFA3-40C3-8C44-B1DFE25174A1}"/>
    <cellStyle name="Normaallaad 7" xfId="4" xr:uid="{EE1840B3-DCA8-419D-A0BE-D5EB909E024A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C85BD-DCB2-48F2-B336-9978DE8504DB}">
  <sheetPr>
    <pageSetUpPr fitToPage="1"/>
  </sheetPr>
  <dimension ref="A1:P67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B30" sqref="B30"/>
    </sheetView>
  </sheetViews>
  <sheetFormatPr defaultColWidth="8.5703125" defaultRowHeight="11.25" x14ac:dyDescent="0.25"/>
  <cols>
    <col min="1" max="1" width="3.5703125" style="3" customWidth="1"/>
    <col min="2" max="2" width="64.5703125" style="3" customWidth="1"/>
    <col min="3" max="8" width="10.85546875" style="3" customWidth="1"/>
    <col min="9" max="9" width="2.140625" style="3" customWidth="1"/>
    <col min="10" max="12" width="12.140625" style="3" customWidth="1"/>
    <col min="13" max="13" width="1.5703125" style="3" customWidth="1"/>
    <col min="14" max="15" width="12" style="3" customWidth="1"/>
    <col min="16" max="16384" width="8.5703125" style="3"/>
  </cols>
  <sheetData>
    <row r="1" spans="1:16" x14ac:dyDescent="0.25">
      <c r="O1" s="87" t="s">
        <v>64</v>
      </c>
    </row>
    <row r="2" spans="1:16" x14ac:dyDescent="0.25">
      <c r="O2" s="87" t="s">
        <v>63</v>
      </c>
    </row>
    <row r="3" spans="1:16" ht="18.75" x14ac:dyDescent="0.25">
      <c r="A3" s="2" t="s">
        <v>26</v>
      </c>
      <c r="P3" s="37"/>
    </row>
    <row r="4" spans="1:16" ht="15.75" x14ac:dyDescent="0.25">
      <c r="A4" s="6" t="s">
        <v>22</v>
      </c>
    </row>
    <row r="5" spans="1:16" ht="12" customHeight="1" x14ac:dyDescent="0.25">
      <c r="A5" s="56" t="s">
        <v>38</v>
      </c>
      <c r="H5" s="67"/>
    </row>
    <row r="6" spans="1:16" s="5" customFormat="1" ht="12" customHeight="1" thickBot="1" x14ac:dyDescent="0.3"/>
    <row r="7" spans="1:16" s="5" customFormat="1" ht="14.85" customHeight="1" x14ac:dyDescent="0.2">
      <c r="B7" s="89" t="s">
        <v>29</v>
      </c>
      <c r="C7" s="90"/>
      <c r="D7" s="90"/>
      <c r="E7" s="90"/>
      <c r="F7" s="90"/>
      <c r="G7" s="90"/>
      <c r="H7" s="91"/>
      <c r="I7" s="8"/>
      <c r="J7" s="100" t="s">
        <v>30</v>
      </c>
      <c r="K7" s="101"/>
      <c r="L7" s="102"/>
      <c r="M7" s="9"/>
      <c r="N7" s="92" t="s">
        <v>18</v>
      </c>
      <c r="O7" s="93"/>
    </row>
    <row r="8" spans="1:16" s="50" customFormat="1" ht="72" x14ac:dyDescent="0.25">
      <c r="B8" s="66"/>
      <c r="C8" s="10" t="s">
        <v>0</v>
      </c>
      <c r="D8" s="10" t="s">
        <v>16</v>
      </c>
      <c r="E8" s="10" t="s">
        <v>1</v>
      </c>
      <c r="F8" s="10" t="s">
        <v>58</v>
      </c>
      <c r="G8" s="10" t="s">
        <v>2</v>
      </c>
      <c r="H8" s="11" t="s">
        <v>32</v>
      </c>
      <c r="I8" s="51"/>
      <c r="J8" s="12" t="s">
        <v>34</v>
      </c>
      <c r="K8" s="13" t="s">
        <v>33</v>
      </c>
      <c r="L8" s="14" t="s">
        <v>35</v>
      </c>
      <c r="M8" s="52"/>
      <c r="N8" s="15" t="s">
        <v>31</v>
      </c>
      <c r="O8" s="16" t="s">
        <v>19</v>
      </c>
    </row>
    <row r="9" spans="1:16" s="50" customFormat="1" ht="12.75" thickBot="1" x14ac:dyDescent="0.3">
      <c r="B9" s="53"/>
      <c r="C9" s="17" t="s">
        <v>3</v>
      </c>
      <c r="D9" s="17" t="s">
        <v>4</v>
      </c>
      <c r="E9" s="17" t="s">
        <v>5</v>
      </c>
      <c r="F9" s="17" t="s">
        <v>6</v>
      </c>
      <c r="G9" s="17" t="s">
        <v>12</v>
      </c>
      <c r="H9" s="18" t="s">
        <v>24</v>
      </c>
      <c r="I9" s="51"/>
      <c r="J9" s="41" t="s">
        <v>17</v>
      </c>
      <c r="K9" s="41" t="s">
        <v>23</v>
      </c>
      <c r="L9" s="42" t="s">
        <v>27</v>
      </c>
      <c r="M9" s="52"/>
      <c r="N9" s="54" t="s">
        <v>20</v>
      </c>
      <c r="O9" s="55" t="s">
        <v>21</v>
      </c>
    </row>
    <row r="10" spans="1:16" ht="12" x14ac:dyDescent="0.2">
      <c r="B10" s="103" t="s">
        <v>44</v>
      </c>
      <c r="C10" s="104"/>
      <c r="D10" s="104"/>
      <c r="E10" s="104"/>
      <c r="F10" s="104"/>
      <c r="G10" s="104"/>
      <c r="H10" s="105"/>
      <c r="I10" s="8"/>
      <c r="J10" s="73" t="s">
        <v>44</v>
      </c>
      <c r="K10" s="43"/>
      <c r="L10" s="74"/>
      <c r="M10" s="9"/>
      <c r="N10" s="39"/>
      <c r="O10" s="40"/>
    </row>
    <row r="11" spans="1:16" ht="12" x14ac:dyDescent="0.2">
      <c r="B11" s="19" t="s">
        <v>7</v>
      </c>
      <c r="C11" s="20">
        <f>C17+C31+C37</f>
        <v>140934114</v>
      </c>
      <c r="D11" s="20">
        <f>D17+D31+D37</f>
        <v>3376976</v>
      </c>
      <c r="E11" s="20">
        <f t="shared" ref="E11:F11" si="0">E17+E31+E37</f>
        <v>144311090</v>
      </c>
      <c r="F11" s="20">
        <f t="shared" si="0"/>
        <v>138142093.99000001</v>
      </c>
      <c r="G11" s="20">
        <f>G17+G31+G37</f>
        <v>6168996.0099999998</v>
      </c>
      <c r="H11" s="21">
        <f>H17+H31+H37</f>
        <v>5952357.0099999998</v>
      </c>
      <c r="I11" s="8"/>
      <c r="J11" s="33">
        <f>J17+J31+J37</f>
        <v>0</v>
      </c>
      <c r="K11" s="20">
        <f>K17+K31+K37</f>
        <v>3655540</v>
      </c>
      <c r="L11" s="21">
        <f>L17+L31+L37</f>
        <v>0</v>
      </c>
      <c r="M11" s="9"/>
      <c r="N11" s="33">
        <f>N17+N31+N37</f>
        <v>0</v>
      </c>
      <c r="O11" s="21">
        <f>O17+O31+O37</f>
        <v>0</v>
      </c>
    </row>
    <row r="12" spans="1:16" ht="12" x14ac:dyDescent="0.2">
      <c r="B12" s="19" t="s">
        <v>28</v>
      </c>
      <c r="C12" s="20">
        <f>C28+C38</f>
        <v>591290</v>
      </c>
      <c r="D12" s="20">
        <f t="shared" ref="D12:H12" si="1">D28+D38</f>
        <v>545574</v>
      </c>
      <c r="E12" s="20">
        <f t="shared" si="1"/>
        <v>1136864</v>
      </c>
      <c r="F12" s="20">
        <f t="shared" si="1"/>
        <v>786303</v>
      </c>
      <c r="G12" s="20">
        <f t="shared" si="1"/>
        <v>350561</v>
      </c>
      <c r="H12" s="21">
        <f t="shared" si="1"/>
        <v>350214.15</v>
      </c>
      <c r="I12" s="8"/>
      <c r="J12" s="33">
        <f t="shared" ref="J12:L12" si="2">J28+J38</f>
        <v>0</v>
      </c>
      <c r="K12" s="20">
        <f t="shared" si="2"/>
        <v>341500</v>
      </c>
      <c r="L12" s="21">
        <f t="shared" si="2"/>
        <v>0</v>
      </c>
      <c r="M12" s="9"/>
      <c r="N12" s="33">
        <f t="shared" ref="N12:O12" si="3">N28+N38</f>
        <v>0</v>
      </c>
      <c r="O12" s="21">
        <f t="shared" si="3"/>
        <v>0</v>
      </c>
    </row>
    <row r="13" spans="1:16" ht="12" x14ac:dyDescent="0.2">
      <c r="B13" s="19" t="s">
        <v>9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1">
        <v>0</v>
      </c>
      <c r="I13" s="8"/>
      <c r="J13" s="33">
        <v>0</v>
      </c>
      <c r="K13" s="20">
        <v>0</v>
      </c>
      <c r="L13" s="21">
        <v>0</v>
      </c>
      <c r="M13" s="9"/>
      <c r="N13" s="33">
        <v>0</v>
      </c>
      <c r="O13" s="21">
        <v>0</v>
      </c>
    </row>
    <row r="14" spans="1:16" ht="12" x14ac:dyDescent="0.2">
      <c r="B14" s="94" t="s">
        <v>45</v>
      </c>
      <c r="C14" s="95"/>
      <c r="D14" s="95"/>
      <c r="E14" s="95"/>
      <c r="F14" s="95"/>
      <c r="G14" s="95"/>
      <c r="H14" s="96"/>
      <c r="I14" s="8"/>
      <c r="J14" s="75" t="s">
        <v>45</v>
      </c>
      <c r="K14" s="44"/>
      <c r="L14" s="76"/>
      <c r="M14" s="8"/>
      <c r="N14" s="46"/>
      <c r="O14" s="47"/>
    </row>
    <row r="15" spans="1:16" ht="12" x14ac:dyDescent="0.2">
      <c r="B15" s="97" t="s">
        <v>46</v>
      </c>
      <c r="C15" s="98"/>
      <c r="D15" s="98"/>
      <c r="E15" s="98"/>
      <c r="F15" s="98"/>
      <c r="G15" s="98"/>
      <c r="H15" s="99"/>
      <c r="I15" s="8"/>
      <c r="J15" s="77" t="s">
        <v>46</v>
      </c>
      <c r="K15" s="45"/>
      <c r="L15" s="78"/>
      <c r="M15" s="8"/>
      <c r="N15" s="48"/>
      <c r="O15" s="49"/>
    </row>
    <row r="16" spans="1:16" ht="12" x14ac:dyDescent="0.2">
      <c r="B16" s="68" t="s">
        <v>49</v>
      </c>
      <c r="C16" s="28">
        <f>C17+C28</f>
        <v>4116268</v>
      </c>
      <c r="D16" s="28">
        <f t="shared" ref="D16:H16" si="4">D17+D28</f>
        <v>1418655</v>
      </c>
      <c r="E16" s="28">
        <f t="shared" si="4"/>
        <v>5534923</v>
      </c>
      <c r="F16" s="28">
        <f t="shared" si="4"/>
        <v>4563269.25</v>
      </c>
      <c r="G16" s="28">
        <f t="shared" si="4"/>
        <v>971653.75</v>
      </c>
      <c r="H16" s="83">
        <f t="shared" si="4"/>
        <v>959868.75</v>
      </c>
      <c r="I16" s="8"/>
      <c r="J16" s="32">
        <f>+J17</f>
        <v>0</v>
      </c>
      <c r="K16" s="31">
        <f>+K17</f>
        <v>755540</v>
      </c>
      <c r="L16" s="29">
        <f>+L17</f>
        <v>0</v>
      </c>
      <c r="M16" s="8"/>
      <c r="N16" s="32">
        <f>+N17</f>
        <v>0</v>
      </c>
      <c r="O16" s="29">
        <f>+O17</f>
        <v>0</v>
      </c>
    </row>
    <row r="17" spans="2:15" ht="12" x14ac:dyDescent="0.2">
      <c r="B17" s="70" t="s">
        <v>10</v>
      </c>
      <c r="C17" s="69">
        <f>C18+C19+C20+C21+C22+C23+C24+C25+C26+C27</f>
        <v>4116268</v>
      </c>
      <c r="D17" s="69">
        <f t="shared" ref="D17:H17" si="5">D18+D19+D20+D21+D22+D23+D24+D25+D26+D27</f>
        <v>948655</v>
      </c>
      <c r="E17" s="69">
        <f t="shared" si="5"/>
        <v>5064923</v>
      </c>
      <c r="F17" s="69">
        <f t="shared" si="5"/>
        <v>4093616.25</v>
      </c>
      <c r="G17" s="69">
        <f t="shared" si="5"/>
        <v>971306.75</v>
      </c>
      <c r="H17" s="23">
        <f t="shared" si="5"/>
        <v>959868.75</v>
      </c>
      <c r="I17" s="8"/>
      <c r="J17" s="35"/>
      <c r="K17" s="38">
        <f>K18+K19</f>
        <v>755540</v>
      </c>
      <c r="L17" s="25"/>
      <c r="M17" s="8"/>
      <c r="N17" s="26"/>
      <c r="O17" s="25"/>
    </row>
    <row r="18" spans="2:15" ht="12" x14ac:dyDescent="0.2">
      <c r="B18" s="30" t="s">
        <v>47</v>
      </c>
      <c r="C18" s="27">
        <v>350000</v>
      </c>
      <c r="D18" s="27">
        <v>0</v>
      </c>
      <c r="E18" s="27">
        <f>C18+D18</f>
        <v>350000</v>
      </c>
      <c r="F18" s="27">
        <v>0</v>
      </c>
      <c r="G18" s="22">
        <f>E18-F18</f>
        <v>350000</v>
      </c>
      <c r="H18" s="23">
        <v>350000</v>
      </c>
      <c r="I18" s="8"/>
      <c r="J18" s="35"/>
      <c r="K18" s="38">
        <f>H18</f>
        <v>350000</v>
      </c>
      <c r="L18" s="25"/>
      <c r="M18" s="8"/>
      <c r="N18" s="26"/>
      <c r="O18" s="25"/>
    </row>
    <row r="19" spans="2:15" ht="12" x14ac:dyDescent="0.2">
      <c r="B19" s="30" t="s">
        <v>66</v>
      </c>
      <c r="C19" s="27">
        <v>601280</v>
      </c>
      <c r="D19" s="27">
        <v>0</v>
      </c>
      <c r="E19" s="27">
        <f t="shared" ref="E19:E21" si="6">C19+D19</f>
        <v>601280</v>
      </c>
      <c r="F19" s="27">
        <v>195739.25</v>
      </c>
      <c r="G19" s="22">
        <f t="shared" ref="G19:G29" si="7">E19-F19</f>
        <v>405540.75</v>
      </c>
      <c r="H19" s="23">
        <f>G19</f>
        <v>405540.75</v>
      </c>
      <c r="I19" s="8"/>
      <c r="J19" s="35"/>
      <c r="K19" s="38">
        <v>405540</v>
      </c>
      <c r="L19" s="25"/>
      <c r="M19" s="8"/>
      <c r="N19" s="26"/>
      <c r="O19" s="25"/>
    </row>
    <row r="20" spans="2:15" ht="12" x14ac:dyDescent="0.2">
      <c r="B20" s="30" t="s">
        <v>67</v>
      </c>
      <c r="C20" s="27">
        <v>0</v>
      </c>
      <c r="D20" s="27">
        <v>179041</v>
      </c>
      <c r="E20" s="27">
        <f t="shared" si="6"/>
        <v>179041</v>
      </c>
      <c r="F20" s="27">
        <v>179041</v>
      </c>
      <c r="G20" s="22">
        <f t="shared" si="7"/>
        <v>0</v>
      </c>
      <c r="H20" s="23">
        <v>0</v>
      </c>
      <c r="I20" s="8"/>
      <c r="J20" s="35"/>
      <c r="K20" s="38"/>
      <c r="L20" s="25"/>
      <c r="M20" s="8"/>
      <c r="N20" s="26"/>
      <c r="O20" s="25"/>
    </row>
    <row r="21" spans="2:15" ht="12" x14ac:dyDescent="0.2">
      <c r="B21" s="30" t="s">
        <v>54</v>
      </c>
      <c r="C21" s="27">
        <v>0</v>
      </c>
      <c r="D21" s="27">
        <v>11576</v>
      </c>
      <c r="E21" s="27">
        <f t="shared" si="6"/>
        <v>11576</v>
      </c>
      <c r="F21" s="27">
        <v>3479</v>
      </c>
      <c r="G21" s="22">
        <f t="shared" si="7"/>
        <v>8097</v>
      </c>
      <c r="H21" s="23">
        <v>0</v>
      </c>
      <c r="I21" s="8"/>
      <c r="J21" s="35"/>
      <c r="K21" s="38"/>
      <c r="L21" s="25"/>
      <c r="M21" s="8"/>
      <c r="N21" s="26"/>
      <c r="O21" s="25"/>
    </row>
    <row r="22" spans="2:15" ht="12" x14ac:dyDescent="0.2">
      <c r="B22" s="30" t="s">
        <v>51</v>
      </c>
      <c r="C22" s="27">
        <v>0</v>
      </c>
      <c r="D22" s="27">
        <v>10000</v>
      </c>
      <c r="E22" s="27">
        <f t="shared" ref="E22:E27" si="8">C22+D22</f>
        <v>10000</v>
      </c>
      <c r="F22" s="27">
        <v>6659</v>
      </c>
      <c r="G22" s="22">
        <f t="shared" si="7"/>
        <v>3341</v>
      </c>
      <c r="H22" s="23">
        <v>0</v>
      </c>
      <c r="I22" s="8"/>
      <c r="J22" s="35"/>
      <c r="K22" s="38"/>
      <c r="L22" s="25"/>
      <c r="M22" s="8"/>
      <c r="N22" s="26"/>
      <c r="O22" s="25"/>
    </row>
    <row r="23" spans="2:15" ht="12" x14ac:dyDescent="0.2">
      <c r="B23" s="30" t="s">
        <v>60</v>
      </c>
      <c r="C23" s="27">
        <v>128144</v>
      </c>
      <c r="D23" s="27">
        <v>0</v>
      </c>
      <c r="E23" s="27">
        <f t="shared" si="8"/>
        <v>128144</v>
      </c>
      <c r="F23" s="27">
        <v>90722</v>
      </c>
      <c r="G23" s="22">
        <f t="shared" si="7"/>
        <v>37422</v>
      </c>
      <c r="H23" s="23">
        <v>37422</v>
      </c>
      <c r="I23" s="8"/>
      <c r="J23" s="35"/>
      <c r="K23" s="38"/>
      <c r="L23" s="25"/>
      <c r="M23" s="8"/>
      <c r="N23" s="26"/>
      <c r="O23" s="25"/>
    </row>
    <row r="24" spans="2:15" ht="12" x14ac:dyDescent="0.2">
      <c r="B24" s="30" t="s">
        <v>53</v>
      </c>
      <c r="C24" s="27">
        <v>0</v>
      </c>
      <c r="D24" s="27">
        <v>211820</v>
      </c>
      <c r="E24" s="27">
        <f t="shared" si="8"/>
        <v>211820</v>
      </c>
      <c r="F24" s="27">
        <v>211820</v>
      </c>
      <c r="G24" s="22">
        <f t="shared" si="7"/>
        <v>0</v>
      </c>
      <c r="H24" s="23">
        <v>0</v>
      </c>
      <c r="I24" s="8"/>
      <c r="J24" s="35"/>
      <c r="K24" s="38"/>
      <c r="L24" s="25"/>
      <c r="M24" s="8"/>
      <c r="N24" s="26"/>
      <c r="O24" s="25"/>
    </row>
    <row r="25" spans="2:15" ht="12" x14ac:dyDescent="0.2">
      <c r="B25" s="88" t="s">
        <v>65</v>
      </c>
      <c r="C25" s="27">
        <v>2851760</v>
      </c>
      <c r="D25" s="27">
        <v>0</v>
      </c>
      <c r="E25" s="27">
        <f t="shared" si="8"/>
        <v>2851760</v>
      </c>
      <c r="F25" s="27">
        <v>2851760</v>
      </c>
      <c r="G25" s="22">
        <f t="shared" si="7"/>
        <v>0</v>
      </c>
      <c r="H25" s="23">
        <v>0</v>
      </c>
      <c r="I25" s="8"/>
      <c r="J25" s="35"/>
      <c r="K25" s="38"/>
      <c r="L25" s="25"/>
      <c r="M25" s="8"/>
      <c r="N25" s="26"/>
      <c r="O25" s="25"/>
    </row>
    <row r="26" spans="2:15" ht="12" x14ac:dyDescent="0.2">
      <c r="B26" s="30" t="s">
        <v>52</v>
      </c>
      <c r="C26" s="27">
        <v>0</v>
      </c>
      <c r="D26" s="27">
        <v>536218</v>
      </c>
      <c r="E26" s="27">
        <f t="shared" si="8"/>
        <v>536218</v>
      </c>
      <c r="F26" s="27">
        <v>536218</v>
      </c>
      <c r="G26" s="22">
        <f t="shared" si="7"/>
        <v>0</v>
      </c>
      <c r="H26" s="23">
        <v>0</v>
      </c>
      <c r="I26" s="8"/>
      <c r="J26" s="35"/>
      <c r="K26" s="38"/>
      <c r="L26" s="25"/>
      <c r="M26" s="8"/>
      <c r="N26" s="26"/>
      <c r="O26" s="25"/>
    </row>
    <row r="27" spans="2:15" ht="12" x14ac:dyDescent="0.2">
      <c r="B27" s="30" t="s">
        <v>61</v>
      </c>
      <c r="C27" s="27">
        <v>185084</v>
      </c>
      <c r="D27" s="27">
        <v>0</v>
      </c>
      <c r="E27" s="27">
        <f t="shared" si="8"/>
        <v>185084</v>
      </c>
      <c r="F27" s="27">
        <v>18178</v>
      </c>
      <c r="G27" s="22">
        <f t="shared" si="7"/>
        <v>166906</v>
      </c>
      <c r="H27" s="23">
        <v>166906</v>
      </c>
      <c r="I27" s="8"/>
      <c r="J27" s="35"/>
      <c r="K27" s="38"/>
      <c r="L27" s="25"/>
      <c r="M27" s="8"/>
      <c r="N27" s="26"/>
      <c r="O27" s="25"/>
    </row>
    <row r="28" spans="2:15" ht="12" x14ac:dyDescent="0.2">
      <c r="B28" s="70" t="s">
        <v>11</v>
      </c>
      <c r="C28" s="27">
        <f>C29</f>
        <v>0</v>
      </c>
      <c r="D28" s="27">
        <f t="shared" ref="D28:H28" si="9">D29</f>
        <v>470000</v>
      </c>
      <c r="E28" s="27">
        <f t="shared" si="9"/>
        <v>470000</v>
      </c>
      <c r="F28" s="27">
        <f t="shared" si="9"/>
        <v>469653</v>
      </c>
      <c r="G28" s="27">
        <f t="shared" si="9"/>
        <v>347</v>
      </c>
      <c r="H28" s="23">
        <f t="shared" si="9"/>
        <v>0</v>
      </c>
      <c r="I28" s="8"/>
      <c r="J28" s="35"/>
      <c r="K28" s="38"/>
      <c r="L28" s="25"/>
      <c r="M28" s="8"/>
      <c r="N28" s="26"/>
      <c r="O28" s="25"/>
    </row>
    <row r="29" spans="2:15" ht="12" x14ac:dyDescent="0.2">
      <c r="B29" s="30" t="s">
        <v>51</v>
      </c>
      <c r="C29" s="27">
        <v>0</v>
      </c>
      <c r="D29" s="27">
        <v>470000</v>
      </c>
      <c r="E29" s="27">
        <f>C29+D29</f>
        <v>470000</v>
      </c>
      <c r="F29" s="27">
        <v>469653</v>
      </c>
      <c r="G29" s="22">
        <f t="shared" si="7"/>
        <v>347</v>
      </c>
      <c r="H29" s="23">
        <v>0</v>
      </c>
      <c r="I29" s="8"/>
      <c r="J29" s="35"/>
      <c r="K29" s="38"/>
      <c r="L29" s="25"/>
      <c r="M29" s="8"/>
      <c r="N29" s="26"/>
      <c r="O29" s="25"/>
    </row>
    <row r="30" spans="2:15" ht="12" x14ac:dyDescent="0.2">
      <c r="B30" s="68" t="s">
        <v>50</v>
      </c>
      <c r="C30" s="28">
        <f t="shared" ref="C30:H30" si="10">+C31</f>
        <v>1061138</v>
      </c>
      <c r="D30" s="28">
        <f t="shared" si="10"/>
        <v>278554</v>
      </c>
      <c r="E30" s="28">
        <f t="shared" si="10"/>
        <v>1339692</v>
      </c>
      <c r="F30" s="28">
        <f t="shared" si="10"/>
        <v>1069394.74</v>
      </c>
      <c r="G30" s="28">
        <f t="shared" si="10"/>
        <v>270297.26</v>
      </c>
      <c r="H30" s="29">
        <f t="shared" si="10"/>
        <v>254453.26</v>
      </c>
      <c r="I30" s="8"/>
      <c r="J30" s="32">
        <f>+J31</f>
        <v>0</v>
      </c>
      <c r="K30" s="31">
        <f>+K31</f>
        <v>200000</v>
      </c>
      <c r="L30" s="29">
        <f>+L31</f>
        <v>0</v>
      </c>
      <c r="M30" s="8"/>
      <c r="N30" s="32">
        <f>+N31</f>
        <v>0</v>
      </c>
      <c r="O30" s="29">
        <f>+O31</f>
        <v>0</v>
      </c>
    </row>
    <row r="31" spans="2:15" ht="12" x14ac:dyDescent="0.2">
      <c r="B31" s="71" t="s">
        <v>10</v>
      </c>
      <c r="C31" s="22">
        <f>C32+C33+C34+C35+C36</f>
        <v>1061138</v>
      </c>
      <c r="D31" s="22">
        <f t="shared" ref="D31:G31" si="11">D32+D33+D34+D35+D36</f>
        <v>278554</v>
      </c>
      <c r="E31" s="22">
        <f>E32+E33+E34+E35+E36</f>
        <v>1339692</v>
      </c>
      <c r="F31" s="22">
        <f t="shared" si="11"/>
        <v>1069394.74</v>
      </c>
      <c r="G31" s="22">
        <f t="shared" si="11"/>
        <v>270297.26</v>
      </c>
      <c r="H31" s="23">
        <f>H32+H33+H34+H35+H36</f>
        <v>254453.26</v>
      </c>
      <c r="I31" s="8"/>
      <c r="J31" s="36"/>
      <c r="K31" s="38">
        <f>K32</f>
        <v>200000</v>
      </c>
      <c r="L31" s="25"/>
      <c r="M31" s="8"/>
      <c r="N31" s="24"/>
      <c r="O31" s="25"/>
    </row>
    <row r="32" spans="2:15" ht="12" x14ac:dyDescent="0.2">
      <c r="B32" s="30" t="s">
        <v>48</v>
      </c>
      <c r="C32" s="22">
        <v>411138</v>
      </c>
      <c r="D32" s="22"/>
      <c r="E32" s="22">
        <f>C32+D32</f>
        <v>411138</v>
      </c>
      <c r="F32" s="22">
        <v>156684.74</v>
      </c>
      <c r="G32" s="22">
        <f>E32-F32</f>
        <v>254453.26</v>
      </c>
      <c r="H32" s="23">
        <f>G32</f>
        <v>254453.26</v>
      </c>
      <c r="I32" s="8"/>
      <c r="J32" s="36"/>
      <c r="K32" s="38">
        <v>200000</v>
      </c>
      <c r="L32" s="25"/>
      <c r="M32" s="8"/>
      <c r="N32" s="24"/>
      <c r="O32" s="25"/>
    </row>
    <row r="33" spans="2:15" ht="12" x14ac:dyDescent="0.2">
      <c r="B33" s="30" t="s">
        <v>55</v>
      </c>
      <c r="C33" s="22">
        <v>0</v>
      </c>
      <c r="D33" s="22">
        <v>17120</v>
      </c>
      <c r="E33" s="22">
        <f>C33+D33</f>
        <v>17120</v>
      </c>
      <c r="F33" s="22">
        <v>16662</v>
      </c>
      <c r="G33" s="22">
        <f t="shared" ref="G33:G36" si="12">E33-F33</f>
        <v>458</v>
      </c>
      <c r="H33" s="23">
        <v>0</v>
      </c>
      <c r="I33" s="8"/>
      <c r="J33" s="36"/>
      <c r="K33" s="38"/>
      <c r="L33" s="25"/>
      <c r="M33" s="8"/>
      <c r="N33" s="24"/>
      <c r="O33" s="25"/>
    </row>
    <row r="34" spans="2:15" ht="12" x14ac:dyDescent="0.2">
      <c r="B34" s="30" t="s">
        <v>56</v>
      </c>
      <c r="C34" s="22">
        <v>0</v>
      </c>
      <c r="D34" s="22">
        <v>49525</v>
      </c>
      <c r="E34" s="22">
        <f>C34+D34</f>
        <v>49525</v>
      </c>
      <c r="F34" s="22">
        <v>34139</v>
      </c>
      <c r="G34" s="22">
        <f t="shared" si="12"/>
        <v>15386</v>
      </c>
      <c r="H34" s="23">
        <v>0</v>
      </c>
      <c r="I34" s="8"/>
      <c r="J34" s="36"/>
      <c r="K34" s="38"/>
      <c r="L34" s="25"/>
      <c r="M34" s="8"/>
      <c r="N34" s="24"/>
      <c r="O34" s="25"/>
    </row>
    <row r="35" spans="2:15" ht="12" x14ac:dyDescent="0.2">
      <c r="B35" s="30" t="s">
        <v>57</v>
      </c>
      <c r="C35" s="22">
        <v>0</v>
      </c>
      <c r="D35" s="22">
        <v>211909</v>
      </c>
      <c r="E35" s="22">
        <f>C35+D35</f>
        <v>211909</v>
      </c>
      <c r="F35" s="22">
        <v>211909</v>
      </c>
      <c r="G35" s="22">
        <f t="shared" si="12"/>
        <v>0</v>
      </c>
      <c r="H35" s="23">
        <v>0</v>
      </c>
      <c r="I35" s="8"/>
      <c r="J35" s="36"/>
      <c r="K35" s="38"/>
      <c r="L35" s="25"/>
      <c r="M35" s="8"/>
      <c r="N35" s="24"/>
      <c r="O35" s="25"/>
    </row>
    <row r="36" spans="2:15" ht="12" x14ac:dyDescent="0.2">
      <c r="B36" s="72" t="s">
        <v>62</v>
      </c>
      <c r="C36" s="22">
        <v>650000</v>
      </c>
      <c r="D36" s="22">
        <v>0</v>
      </c>
      <c r="E36" s="22">
        <f>C36+D36</f>
        <v>650000</v>
      </c>
      <c r="F36" s="22">
        <v>650000</v>
      </c>
      <c r="G36" s="22">
        <f t="shared" si="12"/>
        <v>0</v>
      </c>
      <c r="H36" s="23">
        <v>0</v>
      </c>
      <c r="I36" s="8"/>
      <c r="J36" s="36"/>
      <c r="K36" s="38"/>
      <c r="L36" s="25"/>
      <c r="M36" s="8"/>
      <c r="N36" s="24"/>
      <c r="O36" s="25"/>
    </row>
    <row r="37" spans="2:15" s="61" customFormat="1" ht="12" x14ac:dyDescent="0.2">
      <c r="B37" s="68" t="s">
        <v>7</v>
      </c>
      <c r="C37" s="28">
        <f>102434145+33322563</f>
        <v>135756708</v>
      </c>
      <c r="D37" s="28">
        <v>2149767</v>
      </c>
      <c r="E37" s="28">
        <f>+C37+D37</f>
        <v>137906475</v>
      </c>
      <c r="F37" s="28">
        <f>99747733+33231350</f>
        <v>132979083</v>
      </c>
      <c r="G37" s="28">
        <f>E37-F37</f>
        <v>4927392</v>
      </c>
      <c r="H37" s="29">
        <v>4738035</v>
      </c>
      <c r="I37" s="58"/>
      <c r="J37" s="32"/>
      <c r="K37" s="31">
        <v>2700000</v>
      </c>
      <c r="L37" s="59"/>
      <c r="M37" s="58"/>
      <c r="N37" s="60"/>
      <c r="O37" s="59"/>
    </row>
    <row r="38" spans="2:15" ht="12" customHeight="1" thickBot="1" x14ac:dyDescent="0.25">
      <c r="B38" s="84" t="s">
        <v>8</v>
      </c>
      <c r="C38" s="85">
        <v>591290</v>
      </c>
      <c r="D38" s="85">
        <v>75574</v>
      </c>
      <c r="E38" s="85">
        <f>+C38+D38</f>
        <v>666864</v>
      </c>
      <c r="F38" s="85">
        <v>316650</v>
      </c>
      <c r="G38" s="86">
        <f>E38-F38</f>
        <v>350214</v>
      </c>
      <c r="H38" s="57">
        <v>350214.15</v>
      </c>
      <c r="I38" s="8"/>
      <c r="J38" s="79">
        <v>0</v>
      </c>
      <c r="K38" s="80">
        <v>341500</v>
      </c>
      <c r="L38" s="57">
        <v>0</v>
      </c>
      <c r="M38" s="8"/>
      <c r="N38" s="81"/>
      <c r="O38" s="82"/>
    </row>
    <row r="40" spans="2:15" s="62" customFormat="1" ht="12" x14ac:dyDescent="0.2">
      <c r="B40" s="4" t="s">
        <v>59</v>
      </c>
      <c r="C40" s="63"/>
      <c r="D40" s="63"/>
      <c r="E40" s="64"/>
      <c r="F40" s="63"/>
      <c r="G40" s="65"/>
      <c r="H40" s="63"/>
    </row>
    <row r="41" spans="2:15" ht="12" x14ac:dyDescent="0.25">
      <c r="B41" s="1" t="s">
        <v>25</v>
      </c>
    </row>
    <row r="42" spans="2:15" ht="12" x14ac:dyDescent="0.25">
      <c r="B42" s="7" t="s">
        <v>13</v>
      </c>
    </row>
    <row r="43" spans="2:15" ht="12" x14ac:dyDescent="0.25">
      <c r="B43" s="7" t="s">
        <v>41</v>
      </c>
    </row>
    <row r="44" spans="2:15" ht="12" x14ac:dyDescent="0.25">
      <c r="B44" s="7" t="s">
        <v>14</v>
      </c>
    </row>
    <row r="45" spans="2:15" ht="12" x14ac:dyDescent="0.25">
      <c r="B45" s="7" t="s">
        <v>15</v>
      </c>
    </row>
    <row r="46" spans="2:15" ht="12" x14ac:dyDescent="0.25">
      <c r="B46" s="7" t="s">
        <v>42</v>
      </c>
    </row>
    <row r="47" spans="2:15" ht="12" x14ac:dyDescent="0.25">
      <c r="B47" s="7" t="s">
        <v>43</v>
      </c>
    </row>
    <row r="48" spans="2:15" ht="12" x14ac:dyDescent="0.25">
      <c r="B48" s="7" t="s">
        <v>40</v>
      </c>
    </row>
    <row r="49" spans="2:5" ht="12" x14ac:dyDescent="0.25">
      <c r="B49" s="4" t="s">
        <v>39</v>
      </c>
    </row>
    <row r="50" spans="2:5" ht="12" x14ac:dyDescent="0.25">
      <c r="B50" s="34" t="s">
        <v>37</v>
      </c>
    </row>
    <row r="51" spans="2:5" ht="12" x14ac:dyDescent="0.25">
      <c r="B51" s="34" t="s">
        <v>36</v>
      </c>
      <c r="C51" s="67"/>
      <c r="D51" s="67"/>
      <c r="E51" s="67"/>
    </row>
    <row r="52" spans="2:5" x14ac:dyDescent="0.25">
      <c r="C52" s="67"/>
      <c r="D52" s="67"/>
      <c r="E52" s="67"/>
    </row>
    <row r="53" spans="2:5" x14ac:dyDescent="0.25">
      <c r="D53" s="67"/>
      <c r="E53" s="67"/>
    </row>
    <row r="54" spans="2:5" x14ac:dyDescent="0.25">
      <c r="C54" s="67"/>
      <c r="D54" s="67"/>
      <c r="E54" s="67"/>
    </row>
    <row r="55" spans="2:5" x14ac:dyDescent="0.25">
      <c r="C55" s="67"/>
      <c r="D55" s="67"/>
      <c r="E55" s="67"/>
    </row>
    <row r="56" spans="2:5" x14ac:dyDescent="0.25">
      <c r="C56" s="67"/>
      <c r="D56" s="67"/>
      <c r="E56" s="67"/>
    </row>
    <row r="57" spans="2:5" x14ac:dyDescent="0.25">
      <c r="C57" s="67"/>
      <c r="D57" s="67"/>
      <c r="E57" s="67"/>
    </row>
    <row r="58" spans="2:5" x14ac:dyDescent="0.25">
      <c r="C58" s="67"/>
      <c r="D58" s="67"/>
      <c r="E58" s="67"/>
    </row>
    <row r="60" spans="2:5" x14ac:dyDescent="0.25">
      <c r="E60" s="67"/>
    </row>
    <row r="62" spans="2:5" x14ac:dyDescent="0.25">
      <c r="C62" s="67"/>
      <c r="D62" s="67"/>
      <c r="E62" s="67"/>
    </row>
    <row r="63" spans="2:5" x14ac:dyDescent="0.25">
      <c r="C63" s="67"/>
      <c r="D63" s="67"/>
      <c r="E63" s="67"/>
    </row>
    <row r="66" spans="3:5" x14ac:dyDescent="0.25">
      <c r="C66" s="67"/>
      <c r="D66" s="67"/>
      <c r="E66" s="67"/>
    </row>
    <row r="67" spans="3:5" x14ac:dyDescent="0.25">
      <c r="E67" s="67"/>
    </row>
  </sheetData>
  <mergeCells count="6">
    <mergeCell ref="B7:H7"/>
    <mergeCell ref="N7:O7"/>
    <mergeCell ref="B14:H14"/>
    <mergeCell ref="B15:H15"/>
    <mergeCell ref="J7:L7"/>
    <mergeCell ref="B10:H10"/>
  </mergeCells>
  <pageMargins left="0.25" right="0.25" top="0.75" bottom="0.75" header="0.3" footer="0.3"/>
  <pageSetup paperSize="9" scale="72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VORM2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Helena Rentik</cp:lastModifiedBy>
  <cp:lastPrinted>2022-04-06T13:54:45Z</cp:lastPrinted>
  <dcterms:created xsi:type="dcterms:W3CDTF">2021-01-14T20:00:28Z</dcterms:created>
  <dcterms:modified xsi:type="dcterms:W3CDTF">2022-04-08T07:40:23Z</dcterms:modified>
</cp:coreProperties>
</file>